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\Documents\websites\SeedPlayer\"/>
    </mc:Choice>
  </mc:AlternateContent>
  <bookViews>
    <workbookView xWindow="0" yWindow="0" windowWidth="15645" windowHeight="12585"/>
  </bookViews>
  <sheets>
    <sheet name="Franchise Cost" sheetId="1" r:id="rId1"/>
  </sheets>
  <definedNames>
    <definedName name="_xlnm.Print_Area" localSheetId="0">'Franchise Cost'!$A$1:$K$33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I21" i="1" s="1"/>
  <c r="B9" i="1" l="1"/>
  <c r="G25" i="1"/>
  <c r="G24" i="1"/>
  <c r="B10" i="1"/>
  <c r="B22" i="1"/>
  <c r="B20" i="1"/>
  <c r="B19" i="1"/>
  <c r="B25" i="1"/>
  <c r="B24" i="1"/>
  <c r="B23" i="1" s="1"/>
  <c r="I23" i="1" s="1"/>
  <c r="B18" i="1"/>
  <c r="B17" i="1"/>
  <c r="B16" i="1"/>
  <c r="B15" i="1"/>
  <c r="B14" i="1"/>
  <c r="B13" i="1"/>
  <c r="I14" i="1" l="1"/>
  <c r="I15" i="1"/>
  <c r="I16" i="1"/>
  <c r="I17" i="1"/>
  <c r="I18" i="1"/>
  <c r="I19" i="1"/>
  <c r="I20" i="1"/>
  <c r="I22" i="1"/>
  <c r="I13" i="1"/>
  <c r="I10" i="1"/>
  <c r="I9" i="1"/>
  <c r="K10" i="1" s="1"/>
  <c r="K18" i="1" l="1"/>
  <c r="I28" i="1"/>
  <c r="K28" i="1" s="1"/>
</calcChain>
</file>

<file path=xl/sharedStrings.xml><?xml version="1.0" encoding="utf-8"?>
<sst xmlns="http://schemas.openxmlformats.org/spreadsheetml/2006/main" count="48" uniqueCount="45">
  <si>
    <t>Speaker</t>
  </si>
  <si>
    <t>Grill</t>
  </si>
  <si>
    <t>Battery</t>
  </si>
  <si>
    <t>Solar Panel</t>
  </si>
  <si>
    <t>Cost EACH</t>
  </si>
  <si>
    <t>TOTAL</t>
  </si>
  <si>
    <t>Per Unit</t>
  </si>
  <si>
    <t>MicroSD Card (1GB)</t>
  </si>
  <si>
    <t>Circuit Board</t>
  </si>
  <si>
    <t>Misc Parts / Maintenance</t>
  </si>
  <si>
    <t>Rolls of filament</t>
  </si>
  <si>
    <t>Consumables</t>
  </si>
  <si>
    <t>Equipment</t>
  </si>
  <si>
    <t>(ongoing)</t>
  </si>
  <si>
    <t xml:space="preserve">Equipment &amp; </t>
  </si>
  <si>
    <t xml:space="preserve">Consumables </t>
  </si>
  <si>
    <t>(incl above)</t>
  </si>
  <si>
    <t>Equipment required</t>
  </si>
  <si>
    <t>Parts required</t>
  </si>
  <si>
    <t>David Lind (703-408-5910), Joel Lown (865-403-9006)</t>
  </si>
  <si>
    <t xml:space="preserve">Notes: </t>
  </si>
  <si>
    <t xml:space="preserve">    3D Printed Shell</t>
  </si>
  <si>
    <t xml:space="preserve">    3D Printed Retention Clip</t>
  </si>
  <si>
    <t>What might it cost (one-time and ongoing)?</t>
  </si>
  <si>
    <t>What does it look like?</t>
  </si>
  <si>
    <t>SeedPlayer "Franchise"</t>
  </si>
  <si>
    <t>hours/day)</t>
  </si>
  <si>
    <t>3D printer (Ender 3 Pro)</t>
  </si>
  <si>
    <t>MicroSD duplicator (EZ Dupe 1:4?)</t>
  </si>
  <si>
    <t>1. Prices are US dollars, at supplier location (currently China and/or US).</t>
  </si>
  <si>
    <t>2. No mailing / shipping or customs / import fees are included.</t>
  </si>
  <si>
    <t>3. No labor (as little as 10 minutes/unit) or electricity costs are included.</t>
  </si>
  <si>
    <t>4. One worker can monitor multiple printers periodically in 1-2 hours/day.</t>
  </si>
  <si>
    <t>5. Each roll of filament is a single color and will make ~80 shells and clips.</t>
  </si>
  <si>
    <t>6. For subsequent projects, subtract equipment costs from the total.</t>
  </si>
  <si>
    <t>&lt; &lt; TOTAL</t>
  </si>
  <si>
    <t>(one-time)</t>
  </si>
  <si>
    <t xml:space="preserve">(printing </t>
  </si>
  <si>
    <t>Keyboard Membrane</t>
  </si>
  <si>
    <t>Lanyard (standard)</t>
  </si>
  <si>
    <t xml:space="preserve">Production rate desired per week </t>
  </si>
  <si>
    <t xml:space="preserve">Total SeedPlayers to produce in project </t>
  </si>
  <si>
    <t>days/week</t>
  </si>
  <si>
    <t>Created DJL 1/28/22, Rev 1/31/22</t>
  </si>
  <si>
    <t>Instructions/License/Plastic pouch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</si>
</sst>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4" fontId="2" fillId="0" borderId="0" xfId="1" applyFont="1" applyFill="1" applyAlignment="1">
      <alignment horizontal="left" vertical="center"/>
    </xf>
    <xf numFmtId="44" fontId="2" fillId="0" borderId="6" xfId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4" fontId="3" fillId="0" borderId="3" xfId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4" fontId="10" fillId="0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44" fontId="4" fillId="0" borderId="1" xfId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44" fontId="3" fillId="0" borderId="0" xfId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4" fontId="4" fillId="3" borderId="9" xfId="1" applyFont="1" applyFill="1" applyBorder="1" applyAlignment="1">
      <alignment horizontal="center" vertical="center"/>
    </xf>
    <xf numFmtId="44" fontId="10" fillId="0" borderId="0" xfId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10</xdr:row>
      <xdr:rowOff>0</xdr:rowOff>
    </xdr:from>
    <xdr:to>
      <xdr:col>8</xdr:col>
      <xdr:colOff>609600</xdr:colOff>
      <xdr:row>12</xdr:row>
      <xdr:rowOff>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391150" y="1924050"/>
          <a:ext cx="190500" cy="942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400049</xdr:colOff>
      <xdr:row>25</xdr:row>
      <xdr:rowOff>9526</xdr:rowOff>
    </xdr:from>
    <xdr:to>
      <xdr:col>8</xdr:col>
      <xdr:colOff>600075</xdr:colOff>
      <xdr:row>26</xdr:row>
      <xdr:rowOff>180976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305424" y="5114926"/>
          <a:ext cx="200026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180975</xdr:colOff>
      <xdr:row>12</xdr:row>
      <xdr:rowOff>28575</xdr:rowOff>
    </xdr:from>
    <xdr:to>
      <xdr:col>9</xdr:col>
      <xdr:colOff>438150</xdr:colOff>
      <xdr:row>22</xdr:row>
      <xdr:rowOff>180975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067425" y="2705100"/>
          <a:ext cx="257175" cy="1981200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7</xdr:row>
      <xdr:rowOff>142879</xdr:rowOff>
    </xdr:from>
    <xdr:to>
      <xdr:col>1</xdr:col>
      <xdr:colOff>0</xdr:colOff>
      <xdr:row>12</xdr:row>
      <xdr:rowOff>0</xdr:rowOff>
    </xdr:to>
    <xdr:sp macro="" textlink="">
      <xdr:nvSpPr>
        <xdr:cNvPr id="23" name="Arrow: Bent-Up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 rot="5400000">
          <a:off x="233364" y="1938340"/>
          <a:ext cx="847721" cy="400050"/>
        </a:xfrm>
        <a:prstGeom prst="bentUpArrow">
          <a:avLst>
            <a:gd name="adj1" fmla="val 19188"/>
            <a:gd name="adj2" fmla="val 2258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457200</xdr:colOff>
      <xdr:row>5</xdr:row>
      <xdr:rowOff>209549</xdr:rowOff>
    </xdr:from>
    <xdr:to>
      <xdr:col>0</xdr:col>
      <xdr:colOff>971550</xdr:colOff>
      <xdr:row>8</xdr:row>
      <xdr:rowOff>19049</xdr:rowOff>
    </xdr:to>
    <xdr:sp macro="" textlink="">
      <xdr:nvSpPr>
        <xdr:cNvPr id="8" name="Arrow: Bent-Up 2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 rot="5400000">
          <a:off x="509587" y="1490662"/>
          <a:ext cx="409575" cy="514350"/>
        </a:xfrm>
        <a:prstGeom prst="bentUpArrow">
          <a:avLst>
            <a:gd name="adj1" fmla="val 17883"/>
            <a:gd name="adj2" fmla="val 20595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190501</xdr:colOff>
      <xdr:row>8</xdr:row>
      <xdr:rowOff>28574</xdr:rowOff>
    </xdr:from>
    <xdr:to>
      <xdr:col>9</xdr:col>
      <xdr:colOff>438151</xdr:colOff>
      <xdr:row>10</xdr:row>
      <xdr:rowOff>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6076951" y="1724024"/>
          <a:ext cx="247650" cy="390525"/>
        </a:xfrm>
        <a:prstGeom prst="rightBrace">
          <a:avLst>
            <a:gd name="adj1" fmla="val 8333"/>
            <a:gd name="adj2" fmla="val 4750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E4" sqref="E4"/>
    </sheetView>
  </sheetViews>
  <sheetFormatPr defaultRowHeight="15" x14ac:dyDescent="0.25"/>
  <cols>
    <col min="1" max="1" width="13.7109375" style="1" customWidth="1"/>
    <col min="2" max="2" width="6.28515625" style="1" customWidth="1"/>
    <col min="3" max="3" width="11.28515625" style="1" customWidth="1"/>
    <col min="4" max="4" width="6" style="1" customWidth="1"/>
    <col min="5" max="5" width="10.42578125" style="1" customWidth="1"/>
    <col min="6" max="6" width="4.7109375" style="1" customWidth="1"/>
    <col min="7" max="7" width="12.28515625" style="2" customWidth="1"/>
    <col min="8" max="8" width="3.140625" style="1" customWidth="1"/>
    <col min="9" max="10" width="12.5703125" style="1" customWidth="1"/>
    <col min="11" max="11" width="12.85546875" style="1" bestFit="1" customWidth="1"/>
    <col min="12" max="16384" width="9.140625" style="1"/>
  </cols>
  <sheetData>
    <row r="1" spans="1:11" ht="21" x14ac:dyDescent="0.25">
      <c r="A1" s="30" t="s">
        <v>25</v>
      </c>
      <c r="B1" s="8"/>
      <c r="C1" s="8"/>
      <c r="D1" s="8"/>
      <c r="E1" s="31" t="s">
        <v>24</v>
      </c>
      <c r="F1" s="8"/>
      <c r="G1" s="9"/>
      <c r="H1" s="8"/>
      <c r="I1" s="8"/>
      <c r="J1" s="8"/>
      <c r="K1" s="10"/>
    </row>
    <row r="2" spans="1:11" ht="21.75" thickBot="1" x14ac:dyDescent="0.3">
      <c r="A2" s="34"/>
      <c r="B2" s="12"/>
      <c r="C2" s="12"/>
      <c r="D2" s="12"/>
      <c r="E2" s="29" t="s">
        <v>23</v>
      </c>
      <c r="F2" s="12"/>
      <c r="G2" s="33"/>
      <c r="H2" s="12"/>
      <c r="I2" s="12"/>
      <c r="J2" s="12"/>
      <c r="K2" s="35"/>
    </row>
    <row r="3" spans="1:11" ht="16.5" thickBot="1" x14ac:dyDescent="0.3">
      <c r="A3" s="36"/>
      <c r="B3" s="36"/>
      <c r="C3" s="36"/>
      <c r="D3" s="36"/>
      <c r="E3" s="36"/>
      <c r="F3" s="36"/>
      <c r="G3" s="36" t="s">
        <v>4</v>
      </c>
      <c r="H3" s="36"/>
      <c r="I3" s="36" t="s">
        <v>5</v>
      </c>
      <c r="J3" s="36"/>
      <c r="K3" s="36"/>
    </row>
    <row r="4" spans="1:11" ht="16.5" thickBot="1" x14ac:dyDescent="0.3">
      <c r="C4" s="13"/>
      <c r="D4" s="21" t="s">
        <v>41</v>
      </c>
      <c r="E4" s="4">
        <v>200</v>
      </c>
      <c r="F4" s="13"/>
      <c r="G4" s="13"/>
      <c r="H4" s="25"/>
      <c r="I4" s="13"/>
      <c r="J4" s="13"/>
      <c r="K4" s="13"/>
    </row>
    <row r="5" spans="1:11" ht="16.5" thickBot="1" x14ac:dyDescent="0.3">
      <c r="C5" s="13"/>
      <c r="D5" s="21" t="s">
        <v>40</v>
      </c>
      <c r="E5" s="4">
        <v>30</v>
      </c>
      <c r="G5" s="1"/>
      <c r="H5" s="25"/>
      <c r="K5" s="13"/>
    </row>
    <row r="6" spans="1:11" ht="16.5" thickBot="1" x14ac:dyDescent="0.3">
      <c r="A6" s="21" t="s">
        <v>37</v>
      </c>
      <c r="B6" s="4">
        <v>5</v>
      </c>
      <c r="C6" s="13" t="s">
        <v>42</v>
      </c>
      <c r="D6" s="4">
        <v>9</v>
      </c>
      <c r="E6" s="13" t="s">
        <v>26</v>
      </c>
      <c r="F6" s="13"/>
      <c r="G6" s="13"/>
      <c r="H6" s="25"/>
      <c r="I6" s="13"/>
      <c r="J6" s="13"/>
      <c r="K6" s="13"/>
    </row>
    <row r="7" spans="1:11" x14ac:dyDescent="0.25">
      <c r="A7" s="11"/>
      <c r="B7" s="13"/>
      <c r="C7" s="13"/>
      <c r="D7" s="13"/>
      <c r="E7" s="13"/>
      <c r="F7" s="13"/>
      <c r="G7" s="13"/>
      <c r="H7" s="25"/>
      <c r="I7" s="13"/>
      <c r="J7" s="13"/>
      <c r="K7" s="13"/>
    </row>
    <row r="8" spans="1:11" ht="15.75" thickBot="1" x14ac:dyDescent="0.3">
      <c r="A8" s="11"/>
      <c r="B8" s="15" t="s">
        <v>17</v>
      </c>
      <c r="C8" s="13"/>
      <c r="D8" s="13"/>
      <c r="E8" s="13"/>
      <c r="F8" s="13"/>
      <c r="G8" s="13"/>
      <c r="H8" s="25"/>
      <c r="I8" s="13"/>
      <c r="J8" s="13"/>
      <c r="K8" s="13"/>
    </row>
    <row r="9" spans="1:11" ht="15.75" x14ac:dyDescent="0.25">
      <c r="B9" s="32">
        <f>ROUNDUP((E5*1.5)/(B6*D6),0)</f>
        <v>1</v>
      </c>
      <c r="C9" s="11" t="s">
        <v>27</v>
      </c>
      <c r="D9" s="11"/>
      <c r="E9" s="11"/>
      <c r="F9" s="11"/>
      <c r="G9" s="6">
        <v>300</v>
      </c>
      <c r="H9" s="25"/>
      <c r="I9" s="6">
        <f>B9*G9</f>
        <v>300</v>
      </c>
      <c r="J9" s="11"/>
      <c r="K9" s="18" t="s">
        <v>6</v>
      </c>
    </row>
    <row r="10" spans="1:11" ht="16.5" thickBot="1" x14ac:dyDescent="0.3">
      <c r="B10" s="32">
        <f>ROUNDUP(E5/200,0)</f>
        <v>1</v>
      </c>
      <c r="C10" s="11" t="s">
        <v>28</v>
      </c>
      <c r="D10" s="11"/>
      <c r="E10" s="11"/>
      <c r="F10" s="11"/>
      <c r="G10" s="6">
        <v>200</v>
      </c>
      <c r="H10" s="25"/>
      <c r="I10" s="6">
        <f>B10*G10</f>
        <v>200</v>
      </c>
      <c r="J10" s="11"/>
      <c r="K10" s="7">
        <f>SUM(I9:I10)/$E$4</f>
        <v>2.5</v>
      </c>
    </row>
    <row r="11" spans="1:11" x14ac:dyDescent="0.25">
      <c r="A11" s="13"/>
      <c r="B11" s="11"/>
      <c r="C11" s="11"/>
      <c r="D11" s="11"/>
      <c r="E11" s="11"/>
      <c r="F11" s="11"/>
      <c r="G11" s="14"/>
      <c r="H11" s="25"/>
      <c r="I11" s="11"/>
      <c r="J11" s="11"/>
      <c r="K11" s="19" t="s">
        <v>12</v>
      </c>
    </row>
    <row r="12" spans="1:11" x14ac:dyDescent="0.25">
      <c r="A12" s="13"/>
      <c r="B12" s="15" t="s">
        <v>18</v>
      </c>
      <c r="C12" s="15"/>
      <c r="E12" s="11"/>
      <c r="F12" s="11"/>
      <c r="G12" s="14"/>
      <c r="H12" s="25"/>
      <c r="I12" s="11"/>
      <c r="J12" s="11"/>
      <c r="K12" s="13" t="s">
        <v>36</v>
      </c>
    </row>
    <row r="13" spans="1:11" ht="15.75" x14ac:dyDescent="0.25">
      <c r="A13" s="11"/>
      <c r="B13" s="32">
        <f t="shared" ref="B13:B22" si="0">$E$4</f>
        <v>200</v>
      </c>
      <c r="C13" s="11" t="s">
        <v>0</v>
      </c>
      <c r="E13" s="11"/>
      <c r="F13" s="11"/>
      <c r="G13" s="6">
        <v>0.7</v>
      </c>
      <c r="H13" s="25"/>
      <c r="I13" s="6">
        <f t="shared" ref="I13:I23" si="1">B13*G13</f>
        <v>140</v>
      </c>
      <c r="J13" s="17"/>
      <c r="K13" s="17"/>
    </row>
    <row r="14" spans="1:11" ht="15.75" x14ac:dyDescent="0.25">
      <c r="A14" s="13"/>
      <c r="B14" s="32">
        <f t="shared" si="0"/>
        <v>200</v>
      </c>
      <c r="C14" s="11" t="s">
        <v>1</v>
      </c>
      <c r="E14" s="11"/>
      <c r="F14" s="11"/>
      <c r="G14" s="6">
        <v>0.3</v>
      </c>
      <c r="H14" s="25"/>
      <c r="I14" s="6">
        <f t="shared" si="1"/>
        <v>60</v>
      </c>
      <c r="J14" s="17"/>
      <c r="K14" s="17"/>
    </row>
    <row r="15" spans="1:11" ht="15.75" x14ac:dyDescent="0.25">
      <c r="A15" s="13"/>
      <c r="B15" s="32">
        <f t="shared" si="0"/>
        <v>200</v>
      </c>
      <c r="C15" s="11" t="s">
        <v>2</v>
      </c>
      <c r="E15" s="11"/>
      <c r="F15" s="11"/>
      <c r="G15" s="6">
        <v>1.2</v>
      </c>
      <c r="H15" s="25"/>
      <c r="I15" s="6">
        <f t="shared" si="1"/>
        <v>240</v>
      </c>
      <c r="J15" s="17"/>
      <c r="K15" s="17"/>
    </row>
    <row r="16" spans="1:11" ht="17.25" customHeight="1" thickBot="1" x14ac:dyDescent="0.3">
      <c r="A16" s="13"/>
      <c r="B16" s="32">
        <f t="shared" si="0"/>
        <v>200</v>
      </c>
      <c r="C16" s="11" t="s">
        <v>3</v>
      </c>
      <c r="E16" s="11"/>
      <c r="F16" s="11"/>
      <c r="G16" s="6">
        <v>0.8</v>
      </c>
      <c r="H16" s="25"/>
      <c r="I16" s="6">
        <f t="shared" si="1"/>
        <v>160</v>
      </c>
      <c r="J16" s="17"/>
    </row>
    <row r="17" spans="1:12" ht="15.75" x14ac:dyDescent="0.25">
      <c r="A17" s="13"/>
      <c r="B17" s="32">
        <f t="shared" si="0"/>
        <v>200</v>
      </c>
      <c r="C17" s="11" t="s">
        <v>8</v>
      </c>
      <c r="E17" s="11"/>
      <c r="F17" s="11"/>
      <c r="G17" s="6">
        <v>3.4</v>
      </c>
      <c r="H17" s="25"/>
      <c r="I17" s="6">
        <f t="shared" si="1"/>
        <v>680</v>
      </c>
      <c r="J17" s="17"/>
      <c r="K17" s="18" t="s">
        <v>6</v>
      </c>
    </row>
    <row r="18" spans="1:12" ht="16.5" thickBot="1" x14ac:dyDescent="0.3">
      <c r="A18" s="13"/>
      <c r="B18" s="32">
        <f t="shared" si="0"/>
        <v>200</v>
      </c>
      <c r="C18" s="11" t="s">
        <v>38</v>
      </c>
      <c r="E18" s="11"/>
      <c r="F18" s="11"/>
      <c r="G18" s="6">
        <v>0.3</v>
      </c>
      <c r="H18" s="25"/>
      <c r="I18" s="6">
        <f t="shared" si="1"/>
        <v>60</v>
      </c>
      <c r="J18" s="17"/>
      <c r="K18" s="7">
        <f>SUM(I13:I23)/$E$4</f>
        <v>9.0749999999999993</v>
      </c>
    </row>
    <row r="19" spans="1:12" ht="15.75" x14ac:dyDescent="0.25">
      <c r="A19" s="13"/>
      <c r="B19" s="32">
        <f t="shared" si="0"/>
        <v>200</v>
      </c>
      <c r="C19" s="11" t="s">
        <v>7</v>
      </c>
      <c r="E19" s="11"/>
      <c r="F19" s="11"/>
      <c r="G19" s="6">
        <v>1.5</v>
      </c>
      <c r="H19" s="25"/>
      <c r="I19" s="6">
        <f t="shared" si="1"/>
        <v>300</v>
      </c>
      <c r="J19" s="17"/>
      <c r="K19" s="19" t="s">
        <v>11</v>
      </c>
    </row>
    <row r="20" spans="1:12" ht="15.75" x14ac:dyDescent="0.25">
      <c r="A20" s="13"/>
      <c r="B20" s="32">
        <f t="shared" si="0"/>
        <v>200</v>
      </c>
      <c r="C20" s="11" t="s">
        <v>39</v>
      </c>
      <c r="E20" s="11"/>
      <c r="F20" s="11"/>
      <c r="G20" s="6">
        <v>0.2</v>
      </c>
      <c r="H20" s="25"/>
      <c r="I20" s="6">
        <f t="shared" si="1"/>
        <v>40</v>
      </c>
      <c r="J20" s="17"/>
      <c r="K20" s="23" t="s">
        <v>13</v>
      </c>
    </row>
    <row r="21" spans="1:12" ht="15.75" x14ac:dyDescent="0.25">
      <c r="A21" s="13"/>
      <c r="B21" s="32">
        <f t="shared" si="0"/>
        <v>200</v>
      </c>
      <c r="C21" s="11" t="s">
        <v>44</v>
      </c>
      <c r="E21" s="11"/>
      <c r="F21" s="11"/>
      <c r="G21" s="6">
        <v>0.1</v>
      </c>
      <c r="H21" s="25"/>
      <c r="I21" s="6">
        <f t="shared" ref="I21" si="2">B21*G21</f>
        <v>20</v>
      </c>
      <c r="J21" s="17"/>
      <c r="K21" s="17"/>
    </row>
    <row r="22" spans="1:12" ht="15.75" x14ac:dyDescent="0.25">
      <c r="A22" s="13"/>
      <c r="B22" s="32">
        <f t="shared" si="0"/>
        <v>200</v>
      </c>
      <c r="C22" s="11" t="s">
        <v>9</v>
      </c>
      <c r="E22" s="11"/>
      <c r="F22" s="11"/>
      <c r="G22" s="6">
        <v>0.2</v>
      </c>
      <c r="H22" s="25"/>
      <c r="I22" s="6">
        <f t="shared" si="1"/>
        <v>40</v>
      </c>
      <c r="J22" s="17"/>
      <c r="K22" s="17"/>
    </row>
    <row r="23" spans="1:12" ht="15.75" x14ac:dyDescent="0.25">
      <c r="A23" s="13"/>
      <c r="B23" s="32">
        <f>ROUNDUP(B24/80,0)</f>
        <v>3</v>
      </c>
      <c r="C23" s="11" t="s">
        <v>10</v>
      </c>
      <c r="E23" s="11"/>
      <c r="F23" s="11"/>
      <c r="G23" s="6">
        <v>25</v>
      </c>
      <c r="H23" s="25"/>
      <c r="I23" s="6">
        <f t="shared" si="1"/>
        <v>75</v>
      </c>
      <c r="J23" s="17"/>
      <c r="K23" s="17"/>
    </row>
    <row r="24" spans="1:12" ht="15.75" x14ac:dyDescent="0.25">
      <c r="A24" s="13"/>
      <c r="B24" s="32">
        <f>$E$4</f>
        <v>200</v>
      </c>
      <c r="C24" s="16" t="s">
        <v>21</v>
      </c>
      <c r="E24" s="11"/>
      <c r="F24" s="11"/>
      <c r="G24" s="6">
        <f>G23/80</f>
        <v>0.3125</v>
      </c>
      <c r="H24" s="25"/>
      <c r="I24" s="37" t="s">
        <v>16</v>
      </c>
      <c r="J24" s="17"/>
      <c r="K24" s="19"/>
    </row>
    <row r="25" spans="1:12" ht="15.75" x14ac:dyDescent="0.25">
      <c r="A25" s="13"/>
      <c r="B25" s="32">
        <f>$E$4</f>
        <v>200</v>
      </c>
      <c r="C25" s="16" t="s">
        <v>22</v>
      </c>
      <c r="E25" s="11"/>
      <c r="F25" s="11"/>
      <c r="G25" s="6">
        <f>G23/500</f>
        <v>0.05</v>
      </c>
      <c r="H25" s="25"/>
      <c r="I25" s="37" t="s">
        <v>16</v>
      </c>
      <c r="J25" s="17"/>
      <c r="K25" s="20"/>
    </row>
    <row r="26" spans="1:12" ht="16.5" thickBot="1" x14ac:dyDescent="0.3">
      <c r="A26" s="13"/>
      <c r="B26" s="5"/>
      <c r="C26" s="16"/>
      <c r="E26" s="11"/>
      <c r="F26" s="11"/>
      <c r="G26" s="6"/>
      <c r="H26" s="25"/>
      <c r="I26" s="24"/>
      <c r="J26" s="17"/>
      <c r="K26" s="20"/>
    </row>
    <row r="27" spans="1:12" ht="15.75" thickBot="1" x14ac:dyDescent="0.3">
      <c r="A27" s="26" t="s">
        <v>20</v>
      </c>
      <c r="B27" s="11"/>
      <c r="C27" s="11"/>
      <c r="D27" s="11"/>
      <c r="E27" s="11"/>
      <c r="F27" s="11"/>
      <c r="G27" s="14"/>
      <c r="H27" s="25"/>
      <c r="I27" s="17"/>
      <c r="J27" s="17"/>
      <c r="K27" s="18" t="s">
        <v>6</v>
      </c>
    </row>
    <row r="28" spans="1:12" ht="16.5" thickBot="1" x14ac:dyDescent="0.3">
      <c r="A28" s="16" t="s">
        <v>29</v>
      </c>
      <c r="B28" s="11"/>
      <c r="C28" s="11"/>
      <c r="D28" s="11"/>
      <c r="E28" s="11"/>
      <c r="F28" s="11"/>
      <c r="G28" s="14"/>
      <c r="H28" s="25"/>
      <c r="I28" s="28">
        <f>SUM(I9:I27)</f>
        <v>2315</v>
      </c>
      <c r="J28" s="38" t="s">
        <v>35</v>
      </c>
      <c r="K28" s="7">
        <f>SUM(I28/$E$4)</f>
        <v>11.574999999999999</v>
      </c>
    </row>
    <row r="29" spans="1:12" x14ac:dyDescent="0.25">
      <c r="A29" s="16" t="s">
        <v>30</v>
      </c>
      <c r="B29" s="11"/>
      <c r="C29" s="11"/>
      <c r="D29" s="11"/>
      <c r="E29" s="11"/>
      <c r="F29" s="11"/>
      <c r="G29" s="14"/>
      <c r="H29" s="13"/>
      <c r="I29" s="11"/>
      <c r="J29" s="13"/>
      <c r="K29" s="22" t="s">
        <v>14</v>
      </c>
    </row>
    <row r="30" spans="1:12" ht="15.75" customHeight="1" x14ac:dyDescent="0.25">
      <c r="A30" s="16" t="s">
        <v>31</v>
      </c>
      <c r="B30" s="16"/>
      <c r="C30" s="11"/>
      <c r="D30" s="11"/>
      <c r="E30" s="11"/>
      <c r="F30" s="11"/>
      <c r="G30" s="14"/>
      <c r="H30" s="13"/>
      <c r="I30" s="11"/>
      <c r="J30" s="11"/>
      <c r="K30" s="22" t="s">
        <v>15</v>
      </c>
    </row>
    <row r="31" spans="1:12" ht="16.5" customHeight="1" x14ac:dyDescent="0.25">
      <c r="A31" s="16" t="s">
        <v>32</v>
      </c>
      <c r="B31" s="11"/>
      <c r="C31" s="11"/>
      <c r="D31" s="11"/>
      <c r="E31" s="11"/>
      <c r="F31" s="11"/>
      <c r="G31" s="14"/>
      <c r="H31" s="13"/>
      <c r="I31" s="11"/>
      <c r="J31" s="21"/>
      <c r="L31" s="3"/>
    </row>
    <row r="32" spans="1:12" ht="15" customHeight="1" x14ac:dyDescent="0.25">
      <c r="A32" s="16" t="s">
        <v>33</v>
      </c>
      <c r="B32" s="11"/>
      <c r="C32" s="11"/>
      <c r="D32" s="11"/>
      <c r="E32" s="11"/>
      <c r="F32" s="11"/>
      <c r="G32" s="14"/>
      <c r="H32" s="13"/>
      <c r="I32" s="11"/>
      <c r="J32" s="11"/>
      <c r="K32" s="27" t="s">
        <v>43</v>
      </c>
    </row>
    <row r="33" spans="1:11" x14ac:dyDescent="0.25">
      <c r="A33" s="16" t="s">
        <v>34</v>
      </c>
      <c r="B33" s="16"/>
      <c r="C33" s="11"/>
      <c r="D33" s="11"/>
      <c r="E33" s="11"/>
      <c r="F33" s="11"/>
      <c r="G33" s="14"/>
      <c r="H33" s="13"/>
      <c r="I33" s="11"/>
      <c r="J33" s="11"/>
      <c r="K33" s="27" t="s">
        <v>19</v>
      </c>
    </row>
    <row r="34" spans="1:11" x14ac:dyDescent="0.25">
      <c r="A34" s="11"/>
      <c r="B34" s="16"/>
      <c r="C34" s="11"/>
      <c r="D34" s="11"/>
      <c r="E34" s="11"/>
      <c r="F34" s="11"/>
      <c r="G34" s="14"/>
      <c r="H34" s="14"/>
      <c r="I34" s="11"/>
      <c r="J34" s="11"/>
      <c r="K34" s="19"/>
    </row>
    <row r="35" spans="1:11" x14ac:dyDescent="0.25">
      <c r="B35" s="11"/>
      <c r="C35" s="11"/>
      <c r="D35" s="11"/>
      <c r="E35" s="11"/>
      <c r="F35" s="11"/>
      <c r="G35" s="14"/>
      <c r="H35" s="11"/>
      <c r="I35" s="11"/>
      <c r="J35" s="11"/>
      <c r="K35" s="11"/>
    </row>
    <row r="36" spans="1:11" x14ac:dyDescent="0.25">
      <c r="B36" s="11"/>
      <c r="C36" s="11"/>
      <c r="D36" s="11"/>
      <c r="E36" s="11"/>
      <c r="F36" s="11"/>
      <c r="G36" s="14"/>
      <c r="H36" s="11"/>
      <c r="I36" s="11"/>
      <c r="J36" s="11"/>
      <c r="K36" s="11"/>
    </row>
  </sheetData>
  <pageMargins left="0.7" right="0.7" top="0.75" bottom="0.75" header="0.3" footer="0.3"/>
  <pageSetup scale="98" fitToWidth="0" orientation="landscape" horizontalDpi="0" verticalDpi="0" r:id="rId1"/>
  <headerFooter>
    <oddFooter>&amp;L&amp;D  //  &amp;T&amp;R&amp;F  // TAB: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Franchise Cost</vt:lpstr>
      <vt:lpstr>'Franchise Cost'!Print_Area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Joel Lown</cp:lastModifiedBy>
  <cp:lastPrinted>2022-01-29T19:46:28Z</cp:lastPrinted>
  <dcterms:created xsi:type="dcterms:W3CDTF">2022-01-28T23:58:29Z</dcterms:created>
  <dcterms:modified xsi:type="dcterms:W3CDTF">2022-01-31T23:06:37Z</dcterms:modified>
</cp:coreProperties>
</file>